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Input" sheetId="1" state="visible" r:id="rId3"/>
    <sheet name="Berechnung" sheetId="2" state="visible" r:id="rId4"/>
    <sheet name="Auswertung" sheetId="3" state="visible" r:id="rId5"/>
    <sheet name="Anleitung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<sst xmlns="http://schemas.openxmlformats.org/spreadsheetml/2006/main" count="88" uniqueCount="83">
  <si>
    <t xml:space="preserve">Rendite- &amp; Cashflow-Rechner (Buy &amp; Hold)</t>
  </si>
  <si>
    <t xml:space="preserve">OBJEKT &amp; MIETE</t>
  </si>
  <si>
    <t xml:space="preserve">Kaufpreis (€)</t>
  </si>
  <si>
    <t xml:space="preserve">Wohnfläche (m²)</t>
  </si>
  <si>
    <t xml:space="preserve">Jahresnettokaltmiete IST (€)</t>
  </si>
  <si>
    <t xml:space="preserve">Jahresnettokaltmiete SOLL (€)</t>
  </si>
  <si>
    <t xml:space="preserve">Leerstand (%)</t>
  </si>
  <si>
    <t xml:space="preserve">Rücklage / Instandhaltung p.a. (€)</t>
  </si>
  <si>
    <t xml:space="preserve">KAUFNEBENKOSTEN</t>
  </si>
  <si>
    <t xml:space="preserve">Grunderwerbsteuer (%)</t>
  </si>
  <si>
    <t xml:space="preserve">Notar + Grundbuch (%)</t>
  </si>
  <si>
    <t xml:space="preserve">Maklercourtage (%)</t>
  </si>
  <si>
    <t xml:space="preserve">Modernisierungskosten (€)</t>
  </si>
  <si>
    <t xml:space="preserve">FINANZIERUNG</t>
  </si>
  <si>
    <t xml:space="preserve">Eigenkapital (€)</t>
  </si>
  <si>
    <t xml:space="preserve">Darlehenssumme (€)</t>
  </si>
  <si>
    <t xml:space="preserve">Zinssatz p.a. (%)</t>
  </si>
  <si>
    <t xml:space="preserve">Tilgungssatz p.a. (%)</t>
  </si>
  <si>
    <t xml:space="preserve">Laufzeit (Jahre)</t>
  </si>
  <si>
    <t xml:space="preserve">BETRIEBSKOSTEN (NICHT UMLAGEFÄHIG)</t>
  </si>
  <si>
    <t xml:space="preserve">Verwaltungskosten p.a. (€)</t>
  </si>
  <si>
    <t xml:space="preserve">Nicht umlagefähige NK p.a. (€)</t>
  </si>
  <si>
    <t xml:space="preserve">WEG-Rücklagen p.a. (€)</t>
  </si>
  <si>
    <t xml:space="preserve">Berechnungen</t>
  </si>
  <si>
    <t xml:space="preserve">Nebenkosten gesamt (€)</t>
  </si>
  <si>
    <t xml:space="preserve">Gesamtkosten inkl. NK (€)</t>
  </si>
  <si>
    <t xml:space="preserve">Jahresnettomiete IST nach Leerstand (€)</t>
  </si>
  <si>
    <t xml:space="preserve">Jahresnettomiete SOLL nach Leerstand (€)</t>
  </si>
  <si>
    <t xml:space="preserve">Jährliche Zinslast (€)</t>
  </si>
  <si>
    <t xml:space="preserve">Jährliche Tilgung (€)</t>
  </si>
  <si>
    <t xml:space="preserve">Annuität gesamt p.a. (€)</t>
  </si>
  <si>
    <t xml:space="preserve">Laufende Kosten p.a. (€)</t>
  </si>
  <si>
    <t xml:space="preserve">Cashflow p.a. (IST) (€)</t>
  </si>
  <si>
    <t xml:space="preserve">Cashflow pro Monat (IST) (€)</t>
  </si>
  <si>
    <t xml:space="preserve">Eigenkapitalrendite (ROI)</t>
  </si>
  <si>
    <t xml:space="preserve">Bruttomietrendite (IST)</t>
  </si>
  <si>
    <t xml:space="preserve">Nettomietrendite (IST)</t>
  </si>
  <si>
    <t xml:space="preserve">Gesamtkosten pro m² (€)</t>
  </si>
  <si>
    <t xml:space="preserve">Kaufpreisfaktor (IST)</t>
  </si>
  <si>
    <t xml:space="preserve">Auswertung &amp; Kennzahlen</t>
  </si>
  <si>
    <t xml:space="preserve">Kennzahl</t>
  </si>
  <si>
    <t xml:space="preserve">Wert</t>
  </si>
  <si>
    <t xml:space="preserve">Cashflow p.a. (IST)</t>
  </si>
  <si>
    <t xml:space="preserve">Cashflow pro Monat (IST)</t>
  </si>
  <si>
    <t xml:space="preserve">Gesamtkosten inkl. NK</t>
  </si>
  <si>
    <t xml:space="preserve">Gesamtkosten pro m²</t>
  </si>
  <si>
    <t xml:space="preserve">Zweck des Rechners</t>
  </si>
  <si>
    <t xml:space="preserve">Dieser Rechner dient zur übersichtlichen wirtschaftlichen Einschätzung einer vermieteten Immobilie (Buy &amp; Hold).</t>
  </si>
  <si>
    <t xml:space="preserve">Er eignet sich zur Vorbereitung von Exposés, Käufergesprächen und Plausibilitätsprüfungen.</t>
  </si>
  <si>
    <t xml:space="preserve">Eingaben (Tab „Input“)</t>
  </si>
  <si>
    <t xml:space="preserve">Bitte nur die farblich markierten Eingabefelder ausfüllen.</t>
  </si>
  <si>
    <t xml:space="preserve">Objekt &amp; Miete</t>
  </si>
  <si>
    <t xml:space="preserve">Kaufpreis (ohne Nebenkosten)</t>
  </si>
  <si>
    <t xml:space="preserve">Jahresnettokaltmiete (IST und optional SOLL)</t>
  </si>
  <si>
    <t xml:space="preserve">Leerstand (empfohlen: 2–5 %)</t>
  </si>
  <si>
    <t xml:space="preserve">Rücklagen / Instandhaltung p. a.</t>
  </si>
  <si>
    <t xml:space="preserve">Kaufnebenkosten</t>
  </si>
  <si>
    <t xml:space="preserve">Grunderwerbsteuer (je Bundesland)</t>
  </si>
  <si>
    <t xml:space="preserve">Notar &amp; Grundbuch</t>
  </si>
  <si>
    <t xml:space="preserve">Käufercourtage</t>
  </si>
  <si>
    <t xml:space="preserve">ggf. Modernisierungskosten</t>
  </si>
  <si>
    <t xml:space="preserve">Finanzierung</t>
  </si>
  <si>
    <t xml:space="preserve">Eigenkapital</t>
  </si>
  <si>
    <t xml:space="preserve">Darlehen</t>
  </si>
  <si>
    <t xml:space="preserve">Zinssatz &amp; Tilgung</t>
  </si>
  <si>
    <t xml:space="preserve">Auswertung (Tab „Auswertung“)</t>
  </si>
  <si>
    <t xml:space="preserve">Die wichtigsten Kennzahlen werden automatisch berechnet:</t>
  </si>
  <si>
    <t xml:space="preserve">Cashflow p. a. &amp; pro Monat</t>
  </si>
  <si>
    <t xml:space="preserve">Brutto- &amp; Nettomietrendite</t>
  </si>
  <si>
    <t xml:space="preserve">Kaufpreisfaktor</t>
  </si>
  <si>
    <t xml:space="preserve">Gesamtkosten &amp; Kosten pro m²</t>
  </si>
  <si>
    <t xml:space="preserve">Mehrjahresbetrachtung</t>
  </si>
  <si>
    <t xml:space="preserve">(optional)</t>
  </si>
  <si>
    <t xml:space="preserve">(Tab „Tilgungsverlauf“)</t>
  </si>
  <si>
    <t xml:space="preserve">Entwicklung von Restschuld, Tilgung &amp; Cashflow</t>
  </si>
  <si>
    <t xml:space="preserve">Projektion über mehrere Jahre</t>
  </si>
  <si>
    <t xml:space="preserve">Visualisierung des Schuldenabbaus</t>
  </si>
  <si>
    <t xml:space="preserve">Hinweis</t>
  </si>
  <si>
    <t xml:space="preserve">Dieser Rechner dient der Orientierung und Markt-Einordnung.</t>
  </si>
  <si>
    <t xml:space="preserve">Er ersetzt keine steuerliche oder rechtliche Beratung.</t>
  </si>
  <si>
    <t xml:space="preserve">Tipp für Makler:</t>
  </si>
  <si>
    <t xml:space="preserve">Ideal zur Veranschaulichung für Käufer, </t>
  </si>
  <si>
    <t xml:space="preserve">nicht als verbindliche Wirtschaftlichkeitsberechnung.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</si>
</sst>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\ 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mbria"/>
      <family val="0"/>
      <charset val="1"/>
    </font>
    <font>
      <b val="true"/>
      <sz val="14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1"/>
      <color theme="1"/>
      <name val="Calibri"/>
      <family val="2"/>
      <charset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0FFFF"/>
        <bgColor rgb="FFCCFFFF"/>
      </patternFill>
    </fill>
    <fill>
      <patternFill patternType="solid">
        <fgColor rgb="FFFFFFE0"/>
        <bgColor rgb="FFFFFFF0"/>
      </patternFill>
    </fill>
    <fill>
      <patternFill patternType="solid">
        <fgColor rgb="FFFFFFF0"/>
        <bgColor rgb="FFFFFFE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3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4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style" xfId="20"/>
    <cellStyle name="number_style" xfId="21"/>
    <cellStyle name="percent_style" xfId="22"/>
  </cellStyles>
  <colors>
    <indexedColors>
      <rgbColor rgb="FF000000"/>
      <rgbColor rgb="FFFFFFF0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0"/>
      <rgbColor rgb="FFE0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18"/>
    <col collapsed="false" customWidth="true" hidden="false" outlineLevel="0" max="3" min="3" style="1" width="25"/>
  </cols>
  <sheetData>
    <row r="1" customFormat="false" ht="17.35" hidden="false" customHeight="false" outlineLevel="0" collapsed="false">
      <c r="A1" s="2" t="s">
        <v>0</v>
      </c>
      <c r="B1" s="2"/>
    </row>
    <row r="3" customFormat="false" ht="15" hidden="false" customHeight="false" outlineLevel="0" collapsed="false">
      <c r="A3" s="3" t="s">
        <v>1</v>
      </c>
    </row>
    <row r="4" customFormat="false" ht="15" hidden="false" customHeight="false" outlineLevel="0" collapsed="false">
      <c r="A4" s="4" t="s">
        <v>2</v>
      </c>
      <c r="B4" s="5" t="n">
        <v>500000</v>
      </c>
    </row>
    <row r="5" customFormat="false" ht="15" hidden="false" customHeight="false" outlineLevel="0" collapsed="false">
      <c r="A5" s="4" t="s">
        <v>3</v>
      </c>
      <c r="B5" s="6" t="n">
        <v>100</v>
      </c>
    </row>
    <row r="6" customFormat="false" ht="15" hidden="false" customHeight="false" outlineLevel="0" collapsed="false">
      <c r="A6" s="4" t="s">
        <v>4</v>
      </c>
      <c r="B6" s="5" t="n">
        <v>18000</v>
      </c>
    </row>
    <row r="7" customFormat="false" ht="15" hidden="false" customHeight="false" outlineLevel="0" collapsed="false">
      <c r="A7" s="4" t="s">
        <v>5</v>
      </c>
      <c r="B7" s="5" t="n">
        <v>18000</v>
      </c>
    </row>
    <row r="8" customFormat="false" ht="15" hidden="false" customHeight="false" outlineLevel="0" collapsed="false">
      <c r="A8" s="4" t="s">
        <v>6</v>
      </c>
      <c r="B8" s="7" t="n">
        <v>0</v>
      </c>
    </row>
    <row r="9" customFormat="false" ht="15" hidden="false" customHeight="false" outlineLevel="0" collapsed="false">
      <c r="A9" s="4" t="s">
        <v>7</v>
      </c>
      <c r="B9" s="5" t="n">
        <v>1800</v>
      </c>
    </row>
    <row r="11" customFormat="false" ht="15" hidden="false" customHeight="false" outlineLevel="0" collapsed="false">
      <c r="A11" s="3" t="s">
        <v>8</v>
      </c>
    </row>
    <row r="12" customFormat="false" ht="15" hidden="false" customHeight="false" outlineLevel="0" collapsed="false">
      <c r="A12" s="4" t="s">
        <v>9</v>
      </c>
      <c r="B12" s="7" t="n">
        <v>0.06</v>
      </c>
    </row>
    <row r="13" customFormat="false" ht="15" hidden="false" customHeight="false" outlineLevel="0" collapsed="false">
      <c r="A13" s="4" t="s">
        <v>10</v>
      </c>
      <c r="B13" s="7" t="n">
        <v>0.02</v>
      </c>
    </row>
    <row r="14" customFormat="false" ht="15" hidden="false" customHeight="false" outlineLevel="0" collapsed="false">
      <c r="A14" s="4" t="s">
        <v>11</v>
      </c>
      <c r="B14" s="7" t="n">
        <v>0.0357</v>
      </c>
    </row>
    <row r="15" customFormat="false" ht="15" hidden="false" customHeight="false" outlineLevel="0" collapsed="false">
      <c r="A15" s="4" t="s">
        <v>12</v>
      </c>
      <c r="B15" s="5" t="n">
        <v>0</v>
      </c>
    </row>
    <row r="17" customFormat="false" ht="15" hidden="false" customHeight="false" outlineLevel="0" collapsed="false">
      <c r="A17" s="3" t="s">
        <v>13</v>
      </c>
    </row>
    <row r="18" customFormat="false" ht="15" hidden="false" customHeight="false" outlineLevel="0" collapsed="false">
      <c r="A18" s="4" t="s">
        <v>14</v>
      </c>
      <c r="B18" s="5" t="n">
        <v>150000</v>
      </c>
    </row>
    <row r="19" customFormat="false" ht="15" hidden="false" customHeight="false" outlineLevel="0" collapsed="false">
      <c r="A19" s="4" t="s">
        <v>15</v>
      </c>
      <c r="B19" s="5" t="n">
        <v>430000</v>
      </c>
    </row>
    <row r="20" customFormat="false" ht="15" hidden="false" customHeight="false" outlineLevel="0" collapsed="false">
      <c r="A20" s="4" t="s">
        <v>16</v>
      </c>
      <c r="B20" s="7" t="n">
        <v>0.035</v>
      </c>
    </row>
    <row r="21" customFormat="false" ht="15" hidden="false" customHeight="false" outlineLevel="0" collapsed="false">
      <c r="A21" s="4" t="s">
        <v>17</v>
      </c>
      <c r="B21" s="7" t="n">
        <v>0.01</v>
      </c>
    </row>
    <row r="22" customFormat="false" ht="15" hidden="false" customHeight="false" outlineLevel="0" collapsed="false">
      <c r="A22" s="4" t="s">
        <v>18</v>
      </c>
      <c r="B22" s="6" t="n">
        <v>10</v>
      </c>
    </row>
    <row r="24" customFormat="false" ht="15" hidden="false" customHeight="false" outlineLevel="0" collapsed="false">
      <c r="A24" s="3" t="s">
        <v>19</v>
      </c>
    </row>
    <row r="25" customFormat="false" ht="15" hidden="false" customHeight="false" outlineLevel="0" collapsed="false">
      <c r="A25" s="4" t="s">
        <v>20</v>
      </c>
      <c r="B25" s="5" t="n">
        <v>360</v>
      </c>
    </row>
    <row r="26" customFormat="false" ht="15" hidden="false" customHeight="false" outlineLevel="0" collapsed="false">
      <c r="A26" s="4" t="s">
        <v>21</v>
      </c>
      <c r="B26" s="5" t="n">
        <v>240</v>
      </c>
    </row>
    <row r="27" customFormat="false" ht="15" hidden="false" customHeight="false" outlineLevel="0" collapsed="false">
      <c r="A27" s="4" t="s">
        <v>22</v>
      </c>
      <c r="B27" s="5" t="n">
        <v>600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45"/>
    <col collapsed="false" customWidth="true" hidden="false" outlineLevel="0" max="2" min="2" style="1" width="20"/>
  </cols>
  <sheetData>
    <row r="1" customFormat="false" ht="15" hidden="false" customHeight="false" outlineLevel="0" collapsed="false">
      <c r="A1" s="8" t="s">
        <v>23</v>
      </c>
      <c r="B1" s="8"/>
    </row>
    <row r="3" customFormat="false" ht="15" hidden="false" customHeight="false" outlineLevel="0" collapsed="false">
      <c r="A3" s="9" t="s">
        <v>24</v>
      </c>
      <c r="B3" s="5" t="n">
        <f aca="false">Input!B4*Input!B12 + Input!B4*Input!B13 + Input!B4*Input!B14</f>
        <v>57850</v>
      </c>
    </row>
    <row r="4" customFormat="false" ht="15" hidden="false" customHeight="false" outlineLevel="0" collapsed="false">
      <c r="A4" s="9" t="s">
        <v>25</v>
      </c>
      <c r="B4" s="5" t="n">
        <f aca="false">Input!B4 + B3 + Input!B15</f>
        <v>557850</v>
      </c>
    </row>
    <row r="5" customFormat="false" ht="15" hidden="false" customHeight="false" outlineLevel="0" collapsed="false">
      <c r="A5" s="9" t="s">
        <v>26</v>
      </c>
      <c r="B5" s="5" t="n">
        <f aca="false">Input!B6*(1-Input!B8)</f>
        <v>18000</v>
      </c>
    </row>
    <row r="6" customFormat="false" ht="15" hidden="false" customHeight="false" outlineLevel="0" collapsed="false">
      <c r="A6" s="9" t="s">
        <v>27</v>
      </c>
      <c r="B6" s="5" t="n">
        <f aca="false">Input!B7*(1-Input!B8)</f>
        <v>18000</v>
      </c>
    </row>
    <row r="7" customFormat="false" ht="15" hidden="false" customHeight="false" outlineLevel="0" collapsed="false">
      <c r="A7" s="9" t="s">
        <v>28</v>
      </c>
      <c r="B7" s="5" t="n">
        <f aca="false">Input!B19*Input!B20</f>
        <v>15050</v>
      </c>
    </row>
    <row r="8" customFormat="false" ht="15" hidden="false" customHeight="false" outlineLevel="0" collapsed="false">
      <c r="A8" s="9" t="s">
        <v>29</v>
      </c>
      <c r="B8" s="5" t="n">
        <f aca="false">Input!B19*Input!B21</f>
        <v>4300</v>
      </c>
    </row>
    <row r="9" customFormat="false" ht="15" hidden="false" customHeight="false" outlineLevel="0" collapsed="false">
      <c r="A9" s="9" t="s">
        <v>30</v>
      </c>
      <c r="B9" s="5" t="n">
        <f aca="false">B7+B8</f>
        <v>19350</v>
      </c>
    </row>
    <row r="10" customFormat="false" ht="15" hidden="false" customHeight="false" outlineLevel="0" collapsed="false">
      <c r="A10" s="9" t="s">
        <v>31</v>
      </c>
      <c r="B10" s="5" t="n">
        <f aca="false">Input!B25+Input!B26+Input!B27+Input!B9</f>
        <v>3000</v>
      </c>
    </row>
    <row r="11" customFormat="false" ht="15" hidden="false" customHeight="false" outlineLevel="0" collapsed="false">
      <c r="A11" s="9" t="s">
        <v>32</v>
      </c>
      <c r="B11" s="5" t="n">
        <f aca="false">B5-(B7+B8+Input!B25+Input!B26+Input!B27+Input!B9)</f>
        <v>-4350</v>
      </c>
    </row>
    <row r="12" customFormat="false" ht="15" hidden="false" customHeight="false" outlineLevel="0" collapsed="false">
      <c r="A12" s="9" t="s">
        <v>33</v>
      </c>
      <c r="B12" s="5" t="n">
        <f aca="false">B11/12</f>
        <v>-362.5</v>
      </c>
    </row>
    <row r="13" customFormat="false" ht="15" hidden="false" customHeight="false" outlineLevel="0" collapsed="false">
      <c r="A13" s="9" t="s">
        <v>34</v>
      </c>
      <c r="B13" s="7" t="n">
        <f aca="false">IF(Input!B18&gt;0,B11/Input!B18,0)</f>
        <v>-0.029</v>
      </c>
    </row>
    <row r="14" customFormat="false" ht="15" hidden="false" customHeight="false" outlineLevel="0" collapsed="false">
      <c r="A14" s="9" t="s">
        <v>35</v>
      </c>
      <c r="B14" s="7" t="n">
        <f aca="false">IF(Input!B4&gt;0,Input!B6/Input!B4,0)</f>
        <v>0.036</v>
      </c>
    </row>
    <row r="15" customFormat="false" ht="15" hidden="false" customHeight="false" outlineLevel="0" collapsed="false">
      <c r="A15" s="9" t="s">
        <v>36</v>
      </c>
      <c r="B15" s="7" t="n">
        <f aca="false">IF(B4&gt;0,B5/B4,0)</f>
        <v>0.0322667383705297</v>
      </c>
    </row>
    <row r="16" customFormat="false" ht="15" hidden="false" customHeight="false" outlineLevel="0" collapsed="false">
      <c r="A16" s="9" t="s">
        <v>37</v>
      </c>
      <c r="B16" s="5" t="n">
        <f aca="false">IF(Input!B5&gt;0,Input!B4/Input!B5,0)</f>
        <v>5000</v>
      </c>
    </row>
    <row r="17" customFormat="false" ht="15" hidden="false" customHeight="false" outlineLevel="0" collapsed="false">
      <c r="A17" s="9" t="s">
        <v>38</v>
      </c>
      <c r="B17" s="6" t="n">
        <f aca="false">IF(Input!B5&gt;0,Input!B4/Input!B5,0)</f>
        <v>5000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20"/>
  </cols>
  <sheetData>
    <row r="1" customFormat="false" ht="15" hidden="false" customHeight="false" outlineLevel="0" collapsed="false">
      <c r="A1" s="8" t="s">
        <v>39</v>
      </c>
      <c r="B1" s="8"/>
    </row>
    <row r="3" customFormat="false" ht="15" hidden="false" customHeight="false" outlineLevel="0" collapsed="false">
      <c r="A3" s="3" t="s">
        <v>40</v>
      </c>
      <c r="B3" s="3" t="s">
        <v>41</v>
      </c>
    </row>
    <row r="4" customFormat="false" ht="15" hidden="false" customHeight="false" outlineLevel="0" collapsed="false">
      <c r="A4" s="10" t="s">
        <v>42</v>
      </c>
      <c r="B4" s="11" t="n">
        <f aca="false">Berechnung!B11</f>
        <v>-4350</v>
      </c>
    </row>
    <row r="5" customFormat="false" ht="15" hidden="false" customHeight="false" outlineLevel="0" collapsed="false">
      <c r="A5" s="10" t="s">
        <v>43</v>
      </c>
      <c r="B5" s="11" t="n">
        <f aca="false">Berechnung!B12</f>
        <v>-362.5</v>
      </c>
    </row>
    <row r="6" customFormat="false" ht="15" hidden="false" customHeight="false" outlineLevel="0" collapsed="false">
      <c r="A6" s="10" t="s">
        <v>34</v>
      </c>
      <c r="B6" s="12" t="n">
        <f aca="false">Berechnung!B13</f>
        <v>-0.029</v>
      </c>
    </row>
    <row r="7" customFormat="false" ht="15" hidden="false" customHeight="false" outlineLevel="0" collapsed="false">
      <c r="A7" s="10" t="s">
        <v>35</v>
      </c>
      <c r="B7" s="12" t="n">
        <f aca="false">Berechnung!B14</f>
        <v>0.036</v>
      </c>
    </row>
    <row r="8" customFormat="false" ht="15" hidden="false" customHeight="false" outlineLevel="0" collapsed="false">
      <c r="A8" s="10" t="s">
        <v>36</v>
      </c>
      <c r="B8" s="12" t="n">
        <f aca="false">Berechnung!B15</f>
        <v>0.0322667383705297</v>
      </c>
    </row>
    <row r="9" customFormat="false" ht="15" hidden="false" customHeight="false" outlineLevel="0" collapsed="false">
      <c r="A9" s="10" t="s">
        <v>44</v>
      </c>
      <c r="B9" s="13" t="n">
        <f aca="false">Berechnung!B4</f>
        <v>557850</v>
      </c>
    </row>
    <row r="10" customFormat="false" ht="15" hidden="false" customHeight="false" outlineLevel="0" collapsed="false">
      <c r="A10" s="10" t="s">
        <v>45</v>
      </c>
      <c r="B10" s="11" t="n">
        <f aca="false">Berechnung!B16</f>
        <v>5000</v>
      </c>
    </row>
    <row r="11" customFormat="false" ht="15" hidden="false" customHeight="false" outlineLevel="0" collapsed="false">
      <c r="A11" s="10" t="s">
        <v>38</v>
      </c>
      <c r="B11" s="13" t="n">
        <f aca="false">Berechnung!B17</f>
        <v>5000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8" activeCellId="0" sqref="A38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41.52"/>
    <col collapsed="false" customWidth="true" hidden="false" outlineLevel="0" max="2" min="2" style="14" width="50.42"/>
  </cols>
  <sheetData>
    <row r="1" customFormat="false" ht="24.05" hidden="false" customHeight="false" outlineLevel="0" collapsed="false">
      <c r="A1" s="15" t="s">
        <v>46</v>
      </c>
      <c r="B1" s="16" t="s">
        <v>47</v>
      </c>
    </row>
    <row r="2" customFormat="false" ht="24.05" hidden="false" customHeight="false" outlineLevel="0" collapsed="false">
      <c r="A2" s="17"/>
      <c r="B2" s="18" t="s">
        <v>48</v>
      </c>
    </row>
    <row r="3" customFormat="false" ht="13.8" hidden="false" customHeight="false" outlineLevel="0" collapsed="false">
      <c r="B3" s="19"/>
    </row>
    <row r="4" customFormat="false" ht="13.8" hidden="false" customHeight="false" outlineLevel="0" collapsed="false">
      <c r="A4" s="15" t="s">
        <v>49</v>
      </c>
      <c r="B4" s="16" t="s">
        <v>50</v>
      </c>
    </row>
    <row r="5" customFormat="false" ht="13.8" hidden="false" customHeight="false" outlineLevel="0" collapsed="false">
      <c r="B5" s="19"/>
    </row>
    <row r="6" customFormat="false" ht="13.8" hidden="false" customHeight="false" outlineLevel="0" collapsed="false">
      <c r="A6" s="15" t="s">
        <v>51</v>
      </c>
      <c r="B6" s="17" t="s">
        <v>52</v>
      </c>
    </row>
    <row r="7" customFormat="false" ht="13.8" hidden="false" customHeight="false" outlineLevel="0" collapsed="false">
      <c r="B7" s="17" t="s">
        <v>53</v>
      </c>
    </row>
    <row r="8" customFormat="false" ht="13.8" hidden="false" customHeight="false" outlineLevel="0" collapsed="false">
      <c r="B8" s="17" t="s">
        <v>54</v>
      </c>
    </row>
    <row r="9" customFormat="false" ht="13.8" hidden="false" customHeight="false" outlineLevel="0" collapsed="false">
      <c r="B9" s="17" t="s">
        <v>55</v>
      </c>
    </row>
    <row r="10" customFormat="false" ht="13.8" hidden="false" customHeight="false" outlineLevel="0" collapsed="false">
      <c r="B10" s="0"/>
    </row>
    <row r="11" customFormat="false" ht="13.8" hidden="false" customHeight="false" outlineLevel="0" collapsed="false">
      <c r="A11" s="15" t="s">
        <v>56</v>
      </c>
      <c r="B11" s="17" t="s">
        <v>57</v>
      </c>
    </row>
    <row r="12" customFormat="false" ht="13.8" hidden="false" customHeight="false" outlineLevel="0" collapsed="false">
      <c r="B12" s="17" t="s">
        <v>58</v>
      </c>
    </row>
    <row r="13" customFormat="false" ht="13.8" hidden="false" customHeight="false" outlineLevel="0" collapsed="false">
      <c r="B13" s="17" t="s">
        <v>59</v>
      </c>
    </row>
    <row r="14" customFormat="false" ht="13.8" hidden="false" customHeight="false" outlineLevel="0" collapsed="false">
      <c r="B14" s="17" t="s">
        <v>60</v>
      </c>
    </row>
    <row r="15" customFormat="false" ht="13.8" hidden="false" customHeight="false" outlineLevel="0" collapsed="false"/>
    <row r="16" customFormat="false" ht="13.8" hidden="false" customHeight="false" outlineLevel="0" collapsed="false">
      <c r="A16" s="15" t="s">
        <v>61</v>
      </c>
      <c r="B16" s="17" t="s">
        <v>62</v>
      </c>
    </row>
    <row r="17" customFormat="false" ht="13.8" hidden="false" customHeight="false" outlineLevel="0" collapsed="false">
      <c r="B17" s="17" t="s">
        <v>63</v>
      </c>
    </row>
    <row r="18" customFormat="false" ht="12.8" hidden="false" customHeight="true" outlineLevel="0" collapsed="false">
      <c r="B18" s="17" t="s">
        <v>64</v>
      </c>
    </row>
    <row r="19" customFormat="false" ht="12.8" hidden="false" customHeight="true" outlineLevel="0" collapsed="false">
      <c r="B19" s="0"/>
    </row>
    <row r="20" customFormat="false" ht="12.8" hidden="false" customHeight="true" outlineLevel="0" collapsed="false">
      <c r="A20" s="15" t="s">
        <v>65</v>
      </c>
      <c r="B20" s="17" t="s">
        <v>66</v>
      </c>
    </row>
    <row r="21" customFormat="false" ht="12.8" hidden="false" customHeight="true" outlineLevel="0" collapsed="false">
      <c r="B21" s="17" t="s">
        <v>67</v>
      </c>
    </row>
    <row r="22" customFormat="false" ht="12.8" hidden="false" customHeight="true" outlineLevel="0" collapsed="false">
      <c r="B22" s="17" t="s">
        <v>34</v>
      </c>
    </row>
    <row r="23" customFormat="false" ht="12.8" hidden="false" customHeight="true" outlineLevel="0" collapsed="false">
      <c r="B23" s="17" t="s">
        <v>68</v>
      </c>
    </row>
    <row r="24" customFormat="false" ht="12.8" hidden="false" customHeight="true" outlineLevel="0" collapsed="false">
      <c r="B24" s="17" t="s">
        <v>69</v>
      </c>
    </row>
    <row r="25" customFormat="false" ht="12.8" hidden="false" customHeight="true" outlineLevel="0" collapsed="false">
      <c r="B25" s="17" t="s">
        <v>70</v>
      </c>
    </row>
    <row r="27" customFormat="false" ht="12.8" hidden="false" customHeight="true" outlineLevel="0" collapsed="false">
      <c r="A27" s="20" t="s">
        <v>71</v>
      </c>
      <c r="B27" s="17" t="s">
        <v>72</v>
      </c>
    </row>
    <row r="28" customFormat="false" ht="12.8" hidden="false" customHeight="true" outlineLevel="0" collapsed="false">
      <c r="A28" s="21" t="s">
        <v>73</v>
      </c>
      <c r="B28" s="17" t="s">
        <v>74</v>
      </c>
    </row>
    <row r="29" customFormat="false" ht="12.8" hidden="false" customHeight="true" outlineLevel="0" collapsed="false">
      <c r="B29" s="17" t="s">
        <v>75</v>
      </c>
    </row>
    <row r="30" customFormat="false" ht="12.8" hidden="false" customHeight="true" outlineLevel="0" collapsed="false">
      <c r="B30" s="17" t="s">
        <v>76</v>
      </c>
    </row>
    <row r="32" customFormat="false" ht="12.8" hidden="false" customHeight="true" outlineLevel="0" collapsed="false">
      <c r="A32" s="15" t="s">
        <v>77</v>
      </c>
      <c r="B32" s="17" t="s">
        <v>78</v>
      </c>
    </row>
    <row r="33" customFormat="false" ht="12.8" hidden="false" customHeight="true" outlineLevel="0" collapsed="false">
      <c r="B33" s="17" t="s">
        <v>79</v>
      </c>
    </row>
    <row r="35" customFormat="false" ht="12.8" hidden="false" customHeight="true" outlineLevel="0" collapsed="false">
      <c r="A35" s="15" t="s">
        <v>80</v>
      </c>
      <c r="B35" s="22" t="s">
        <v>81</v>
      </c>
    </row>
    <row r="36" customFormat="false" ht="12.8" hidden="false" customHeight="true" outlineLevel="0" collapsed="false">
      <c r="B36" s="0" t="s">
        <v>82</v>
      </c>
    </row>
    <row r="39" customFormat="false" ht="12.8" hidden="false" customHeight="true" outlineLevel="0" collapsed="false">
      <c r="A39" s="2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2025-12-11T19:55:07Z</dcterms:created>
  <dc:creator>openpyxl</dc:creator>
  <dc:description/>
  <dc:language>de-DE</dc:language>
  <cp:lastModifiedBy/>
  <dcterms:modified xsi:type="dcterms:W3CDTF">2025-12-12T11:10:49Z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